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ownloads\"/>
    </mc:Choice>
  </mc:AlternateContent>
  <bookViews>
    <workbookView xWindow="0" yWindow="0" windowWidth="21570" windowHeight="6780"/>
  </bookViews>
  <sheets>
    <sheet name="Лист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P38" i="1" l="1"/>
  <c r="G31" i="1" l="1"/>
  <c r="C31" i="1"/>
  <c r="S31" i="1" s="1"/>
  <c r="G25" i="1"/>
  <c r="C25" i="1"/>
  <c r="S24" i="1"/>
  <c r="S25" i="1" s="1"/>
  <c r="P41" i="1" s="1"/>
  <c r="J20" i="1"/>
  <c r="I20" i="1"/>
  <c r="H20" i="1"/>
  <c r="G20" i="1"/>
  <c r="F20" i="1"/>
  <c r="E20" i="1"/>
  <c r="D20" i="1"/>
  <c r="C20" i="1"/>
  <c r="V19" i="1"/>
  <c r="U19" i="1"/>
  <c r="T19" i="1"/>
  <c r="S19" i="1"/>
  <c r="V18" i="1"/>
  <c r="U18" i="1"/>
  <c r="T18" i="1"/>
  <c r="S18" i="1"/>
  <c r="V17" i="1"/>
  <c r="U17" i="1"/>
  <c r="T17" i="1"/>
  <c r="S17" i="1"/>
  <c r="J12" i="1"/>
  <c r="I12" i="1"/>
  <c r="H12" i="1"/>
  <c r="G12" i="1"/>
  <c r="F12" i="1"/>
  <c r="E12" i="1"/>
  <c r="D12" i="1"/>
  <c r="C12" i="1"/>
  <c r="V11" i="1"/>
  <c r="U11" i="1"/>
  <c r="T11" i="1"/>
  <c r="S11" i="1"/>
  <c r="V10" i="1"/>
  <c r="U10" i="1"/>
  <c r="T10" i="1"/>
  <c r="S10" i="1"/>
  <c r="V9" i="1"/>
  <c r="U9" i="1"/>
  <c r="T9" i="1"/>
  <c r="S9" i="1"/>
  <c r="V8" i="1"/>
  <c r="U8" i="1"/>
  <c r="T8" i="1"/>
  <c r="S8" i="1"/>
  <c r="C30" i="1" l="1"/>
  <c r="C32" i="1" s="1"/>
  <c r="G30" i="1"/>
  <c r="V20" i="1"/>
  <c r="U20" i="1"/>
  <c r="T20" i="1"/>
  <c r="S20" i="1"/>
  <c r="V12" i="1"/>
  <c r="U12" i="1"/>
  <c r="T12" i="1"/>
  <c r="S12" i="1"/>
  <c r="S30" i="1" l="1"/>
  <c r="S32" i="1" s="1"/>
  <c r="O43" i="1" s="1"/>
  <c r="G32" i="1"/>
  <c r="P36" i="1"/>
  <c r="P35" i="1"/>
  <c r="P40" i="1" s="1"/>
  <c r="O42" i="1" l="1"/>
  <c r="O44" i="1" s="1"/>
  <c r="O46" i="1" s="1"/>
</calcChain>
</file>

<file path=xl/sharedStrings.xml><?xml version="1.0" encoding="utf-8"?>
<sst xmlns="http://schemas.openxmlformats.org/spreadsheetml/2006/main" count="120" uniqueCount="53">
  <si>
    <t>1. Расчеты по общеразвивающим группам</t>
  </si>
  <si>
    <t>Показатель</t>
  </si>
  <si>
    <t>Численность воспитанников</t>
  </si>
  <si>
    <t>Количество групп</t>
  </si>
  <si>
    <t>Региональный норматив финансового обеспечения в расчете на одного обучающего (в тыс. руб.)</t>
  </si>
  <si>
    <t xml:space="preserve">Коэффициент к нормативу </t>
  </si>
  <si>
    <t>Расчет фонда оплаты труда *</t>
  </si>
  <si>
    <t>Уровни образования</t>
  </si>
  <si>
    <t>от 3 до 7 лет</t>
  </si>
  <si>
    <t>от 3 до 7 лет (круглосут)</t>
  </si>
  <si>
    <t>до 3 лет</t>
  </si>
  <si>
    <t>до 3 лет (круглосут)</t>
  </si>
  <si>
    <t>Численность воспитанников без ОВЗ И РАС</t>
  </si>
  <si>
    <t>Численность воспитанников с ОВЗ</t>
  </si>
  <si>
    <t>Численность воспитанников с РАС</t>
  </si>
  <si>
    <t>Численность воспитанников с РАС, которым требуется тьюторское сопровождение</t>
  </si>
  <si>
    <t xml:space="preserve">ИТОГО </t>
  </si>
  <si>
    <t>2. Расчеты по группам: компенсирующим, оздоровительным, комбинированным</t>
  </si>
  <si>
    <t>Компенсирующего вида</t>
  </si>
  <si>
    <t>Оздоровительного вида</t>
  </si>
  <si>
    <t>Комбинированного вида</t>
  </si>
  <si>
    <t>3. Расчеты по группам кратковременного пребывания</t>
  </si>
  <si>
    <t>Группы кратковременного пребывания</t>
  </si>
  <si>
    <t>4. Расчеты на учебные расходы</t>
  </si>
  <si>
    <t>Расчет *</t>
  </si>
  <si>
    <t>Общеразвивающие, компенсирующие, оздоровительные, комбинированные группы</t>
  </si>
  <si>
    <t>* сумма может отличаться на десятые за счет округления</t>
  </si>
  <si>
    <t>Сумма фонда общеразвивающих групп, тыс. руб.</t>
  </si>
  <si>
    <t>Сумма фонда компенсирующих, оздоровительных, комбинированных групп, тыс. руб.</t>
  </si>
  <si>
    <t>Коэффициент учитывающий наличие квалификационной категории педработников</t>
  </si>
  <si>
    <t>Коэффициент учитывающий количество групп</t>
  </si>
  <si>
    <t>Коэффициент учитывающий вариативность реализуемых образовательных программ</t>
  </si>
  <si>
    <t>ИТОГО ФОТ с начислениями тыс. руб.</t>
  </si>
  <si>
    <t>Сумма фонда групп кратковременного пребывания, тыс. руб.</t>
  </si>
  <si>
    <t>ИТОГО ФОТ, тыс. руб.</t>
  </si>
  <si>
    <t>ИТОГО учебные расходы, тыс. руб.</t>
  </si>
  <si>
    <t>ИТОГО СУБВЕНЦИЯ  ПО НОРМАТИВУ</t>
  </si>
  <si>
    <t>Коэффициент, учитывающий индивадуальные особенности ОО (Сверхнорматив) тыс. руб.</t>
  </si>
  <si>
    <t>ИТОГО СУБВЕНЦИЯ</t>
  </si>
  <si>
    <t>/</t>
  </si>
  <si>
    <t>подпись</t>
  </si>
  <si>
    <t>ФИО</t>
  </si>
  <si>
    <t>дата</t>
  </si>
  <si>
    <t>ОЗНАКОМЛЕН:</t>
  </si>
  <si>
    <t>Расчет субвенции с 01.01.2025  года</t>
  </si>
  <si>
    <r>
      <t>Расчет фонда оплаты труда произведен на основе комплектования на 01.09.2024 г. с применением нормативов в соответствии с Постановлением Правительства Новосибирской области от 30.12.2013 № 572-п (в редакции от 27.08..2024 г.)</t>
    </r>
    <r>
      <rPr>
        <sz val="11"/>
        <color rgb="FFFF0000"/>
        <rFont val="Times New Roman"/>
        <family val="1"/>
        <charset val="204"/>
      </rPr>
      <t xml:space="preserve"> УЧИТЫВАЯ КОМПЛЕКТОВАНИЕ 01.09.2025</t>
    </r>
  </si>
  <si>
    <t>Начальник отдела мониторинга, планирования и контроля по исполнению бюджета учреждений образования, Калининский район</t>
  </si>
  <si>
    <t>Заведующий МАДОУ д/с № 439</t>
  </si>
  <si>
    <t>Е.Н. Полухина</t>
  </si>
  <si>
    <t>/   03.12.2025</t>
  </si>
  <si>
    <t>И.С. Лаврентьева</t>
  </si>
  <si>
    <t>Главный бухгалтер МАДОУ д/с № 439</t>
  </si>
  <si>
    <t>МАДОУ д/с № 439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</si>
</sst>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#,##0.000"/>
    <numFmt numFmtId="165" formatCode="#,##0.0"/>
  </numFmts>
  <fonts count="12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i/>
      <sz val="12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  <font>
      <b/>
      <i/>
      <sz val="13"/>
      <color theme="1"/>
      <name val="Times New Roman"/>
      <family val="1"/>
      <charset val="204"/>
    </font>
    <font>
      <sz val="13"/>
      <color theme="1"/>
      <name val="Times New Roman"/>
      <family val="1"/>
      <charset val="204"/>
    </font>
    <font>
      <sz val="15"/>
      <color theme="1"/>
      <name val="Times New Roman"/>
      <family val="1"/>
      <charset val="204"/>
    </font>
    <font>
      <sz val="14"/>
      <color theme="1"/>
      <name val="Times New Roman"/>
      <family val="1"/>
      <charset val="204"/>
    </font>
    <font>
      <sz val="11"/>
      <color rgb="FFFF0000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81">
    <xf numFmtId="0" fontId="0" fillId="0" borderId="0" xfId="0"/>
    <xf numFmtId="0" fontId="1" fillId="0" borderId="0" xfId="0" applyFont="1" applyAlignment="1"/>
    <xf numFmtId="0" fontId="1" fillId="0" borderId="0" xfId="0" applyFont="1"/>
    <xf numFmtId="0" fontId="1" fillId="0" borderId="0" xfId="0" applyFont="1" applyAlignment="1">
      <alignment wrapText="1"/>
    </xf>
    <xf numFmtId="0" fontId="1" fillId="0" borderId="2" xfId="0" applyFont="1" applyBorder="1" applyAlignment="1">
      <alignment vertical="center"/>
    </xf>
    <xf numFmtId="0" fontId="4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wrapText="1"/>
    </xf>
    <xf numFmtId="0" fontId="1" fillId="0" borderId="2" xfId="0" applyFont="1" applyBorder="1" applyAlignment="1">
      <alignment horizontal="center" vertical="center"/>
    </xf>
    <xf numFmtId="164" fontId="1" fillId="0" borderId="2" xfId="0" applyNumberFormat="1" applyFont="1" applyBorder="1" applyAlignment="1">
      <alignment horizontal="center" vertical="center"/>
    </xf>
    <xf numFmtId="165" fontId="1" fillId="0" borderId="2" xfId="0" applyNumberFormat="1" applyFont="1" applyBorder="1" applyAlignment="1">
      <alignment horizontal="center" vertical="center"/>
    </xf>
    <xf numFmtId="0" fontId="2" fillId="0" borderId="2" xfId="0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horizontal="center" vertical="center"/>
    </xf>
    <xf numFmtId="4" fontId="2" fillId="0" borderId="2" xfId="0" applyNumberFormat="1" applyFont="1" applyFill="1" applyBorder="1" applyAlignment="1">
      <alignment horizontal="center" vertical="center"/>
    </xf>
    <xf numFmtId="165" fontId="2" fillId="0" borderId="2" xfId="0" applyNumberFormat="1" applyFont="1" applyFill="1" applyBorder="1" applyAlignment="1">
      <alignment horizontal="center" vertical="center"/>
    </xf>
    <xf numFmtId="0" fontId="1" fillId="0" borderId="2" xfId="0" applyFont="1" applyBorder="1" applyAlignment="1">
      <alignment vertical="center" wrapText="1"/>
    </xf>
    <xf numFmtId="0" fontId="2" fillId="0" borderId="2" xfId="0" applyFont="1" applyFill="1" applyBorder="1" applyAlignment="1">
      <alignment wrapText="1"/>
    </xf>
    <xf numFmtId="0" fontId="1" fillId="0" borderId="0" xfId="0" applyFont="1" applyFill="1" applyBorder="1" applyAlignment="1">
      <alignment wrapText="1"/>
    </xf>
    <xf numFmtId="0" fontId="1" fillId="0" borderId="0" xfId="0" applyFont="1" applyFill="1"/>
    <xf numFmtId="4" fontId="1" fillId="0" borderId="0" xfId="0" applyNumberFormat="1" applyFont="1" applyFill="1"/>
    <xf numFmtId="165" fontId="1" fillId="0" borderId="0" xfId="0" applyNumberFormat="1" applyFont="1" applyFill="1"/>
    <xf numFmtId="0" fontId="5" fillId="0" borderId="0" xfId="0" applyFont="1" applyFill="1" applyBorder="1" applyAlignment="1"/>
    <xf numFmtId="0" fontId="2" fillId="0" borderId="0" xfId="0" applyFont="1" applyFill="1" applyBorder="1" applyAlignment="1">
      <alignment horizontal="center" vertical="center"/>
    </xf>
    <xf numFmtId="4" fontId="2" fillId="0" borderId="0" xfId="0" applyNumberFormat="1" applyFont="1" applyFill="1" applyBorder="1" applyAlignment="1">
      <alignment horizontal="center" vertical="center"/>
    </xf>
    <xf numFmtId="165" fontId="2" fillId="0" borderId="0" xfId="0" applyNumberFormat="1" applyFont="1" applyFill="1" applyBorder="1" applyAlignment="1">
      <alignment horizontal="center" vertical="center"/>
    </xf>
    <xf numFmtId="0" fontId="6" fillId="0" borderId="0" xfId="0" applyFont="1"/>
    <xf numFmtId="165" fontId="6" fillId="0" borderId="0" xfId="0" applyNumberFormat="1" applyFont="1"/>
    <xf numFmtId="165" fontId="1" fillId="0" borderId="0" xfId="0" applyNumberFormat="1" applyFont="1"/>
    <xf numFmtId="165" fontId="3" fillId="0" borderId="0" xfId="0" applyNumberFormat="1" applyFont="1"/>
    <xf numFmtId="0" fontId="8" fillId="0" borderId="0" xfId="0" applyFont="1"/>
    <xf numFmtId="0" fontId="10" fillId="0" borderId="0" xfId="0" applyFont="1" applyBorder="1" applyAlignment="1"/>
    <xf numFmtId="0" fontId="10" fillId="0" borderId="0" xfId="0" applyFont="1" applyBorder="1" applyAlignment="1">
      <alignment horizontal="right"/>
    </xf>
    <xf numFmtId="0" fontId="10" fillId="0" borderId="6" xfId="0" applyFont="1" applyBorder="1" applyAlignment="1"/>
    <xf numFmtId="0" fontId="10" fillId="0" borderId="6" xfId="0" applyFont="1" applyBorder="1" applyAlignment="1">
      <alignment horizontal="right"/>
    </xf>
    <xf numFmtId="0" fontId="10" fillId="0" borderId="0" xfId="0" applyFont="1" applyBorder="1" applyAlignment="1">
      <alignment horizontal="center"/>
    </xf>
    <xf numFmtId="0" fontId="10" fillId="0" borderId="0" xfId="0" applyFont="1"/>
    <xf numFmtId="0" fontId="10" fillId="0" borderId="0" xfId="0" applyFont="1" applyAlignment="1">
      <alignment horizontal="right"/>
    </xf>
    <xf numFmtId="0" fontId="10" fillId="0" borderId="0" xfId="0" applyFont="1" applyBorder="1"/>
    <xf numFmtId="0" fontId="10" fillId="0" borderId="0" xfId="0" applyFont="1" applyAlignment="1"/>
    <xf numFmtId="0" fontId="6" fillId="5" borderId="0" xfId="0" applyFont="1" applyFill="1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3" fillId="2" borderId="0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3" fillId="2" borderId="0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4" fontId="2" fillId="0" borderId="3" xfId="0" applyNumberFormat="1" applyFont="1" applyFill="1" applyBorder="1" applyAlignment="1">
      <alignment horizontal="center" vertical="center"/>
    </xf>
    <xf numFmtId="4" fontId="2" fillId="0" borderId="4" xfId="0" applyNumberFormat="1" applyFont="1" applyFill="1" applyBorder="1" applyAlignment="1">
      <alignment horizontal="center" vertical="center"/>
    </xf>
    <xf numFmtId="4" fontId="2" fillId="0" borderId="5" xfId="0" applyNumberFormat="1" applyFont="1" applyFill="1" applyBorder="1" applyAlignment="1">
      <alignment horizontal="center" vertical="center"/>
    </xf>
    <xf numFmtId="165" fontId="2" fillId="0" borderId="3" xfId="0" applyNumberFormat="1" applyFont="1" applyFill="1" applyBorder="1" applyAlignment="1">
      <alignment horizontal="center" vertical="center"/>
    </xf>
    <xf numFmtId="165" fontId="2" fillId="0" borderId="4" xfId="0" applyNumberFormat="1" applyFont="1" applyFill="1" applyBorder="1" applyAlignment="1">
      <alignment horizontal="center" vertical="center"/>
    </xf>
    <xf numFmtId="165" fontId="2" fillId="0" borderId="5" xfId="0" applyNumberFormat="1" applyFont="1" applyFill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164" fontId="1" fillId="0" borderId="3" xfId="0" applyNumberFormat="1" applyFont="1" applyBorder="1" applyAlignment="1">
      <alignment horizontal="center" vertical="center"/>
    </xf>
    <xf numFmtId="164" fontId="1" fillId="0" borderId="4" xfId="0" applyNumberFormat="1" applyFont="1" applyBorder="1" applyAlignment="1">
      <alignment horizontal="center" vertical="center"/>
    </xf>
    <xf numFmtId="164" fontId="1" fillId="0" borderId="5" xfId="0" applyNumberFormat="1" applyFont="1" applyBorder="1" applyAlignment="1">
      <alignment horizontal="center" vertical="center"/>
    </xf>
    <xf numFmtId="165" fontId="1" fillId="0" borderId="3" xfId="0" applyNumberFormat="1" applyFont="1" applyBorder="1" applyAlignment="1">
      <alignment horizontal="center" vertical="center"/>
    </xf>
    <xf numFmtId="165" fontId="1" fillId="0" borderId="4" xfId="0" applyNumberFormat="1" applyFont="1" applyBorder="1" applyAlignment="1">
      <alignment horizontal="center" vertical="center"/>
    </xf>
    <xf numFmtId="165" fontId="1" fillId="0" borderId="5" xfId="0" applyNumberFormat="1" applyFont="1" applyBorder="1" applyAlignment="1">
      <alignment horizontal="center" vertical="center"/>
    </xf>
    <xf numFmtId="0" fontId="7" fillId="3" borderId="3" xfId="0" applyFont="1" applyFill="1" applyBorder="1" applyAlignment="1">
      <alignment horizontal="left"/>
    </xf>
    <xf numFmtId="0" fontId="7" fillId="3" borderId="4" xfId="0" applyFont="1" applyFill="1" applyBorder="1" applyAlignment="1">
      <alignment horizontal="left"/>
    </xf>
    <xf numFmtId="0" fontId="7" fillId="3" borderId="5" xfId="0" applyFont="1" applyFill="1" applyBorder="1" applyAlignment="1">
      <alignment horizontal="left"/>
    </xf>
    <xf numFmtId="165" fontId="7" fillId="3" borderId="3" xfId="0" applyNumberFormat="1" applyFont="1" applyFill="1" applyBorder="1" applyAlignment="1">
      <alignment horizontal="center"/>
    </xf>
    <xf numFmtId="165" fontId="7" fillId="3" borderId="5" xfId="0" applyNumberFormat="1" applyFont="1" applyFill="1" applyBorder="1" applyAlignment="1">
      <alignment horizontal="center"/>
    </xf>
    <xf numFmtId="0" fontId="7" fillId="4" borderId="3" xfId="0" applyFont="1" applyFill="1" applyBorder="1" applyAlignment="1">
      <alignment horizontal="center"/>
    </xf>
    <xf numFmtId="0" fontId="7" fillId="4" borderId="4" xfId="0" applyFont="1" applyFill="1" applyBorder="1" applyAlignment="1">
      <alignment horizontal="center"/>
    </xf>
    <xf numFmtId="0" fontId="7" fillId="4" borderId="5" xfId="0" applyFont="1" applyFill="1" applyBorder="1" applyAlignment="1">
      <alignment horizontal="center"/>
    </xf>
    <xf numFmtId="165" fontId="7" fillId="4" borderId="3" xfId="0" applyNumberFormat="1" applyFont="1" applyFill="1" applyBorder="1" applyAlignment="1">
      <alignment horizontal="center" vertical="center"/>
    </xf>
    <xf numFmtId="165" fontId="7" fillId="4" borderId="5" xfId="0" applyNumberFormat="1" applyFont="1" applyFill="1" applyBorder="1" applyAlignment="1">
      <alignment horizontal="center" vertical="center"/>
    </xf>
    <xf numFmtId="0" fontId="10" fillId="0" borderId="0" xfId="0" applyFont="1" applyBorder="1" applyAlignment="1">
      <alignment horizontal="center"/>
    </xf>
    <xf numFmtId="0" fontId="10" fillId="0" borderId="7" xfId="0" applyFont="1" applyBorder="1" applyAlignment="1">
      <alignment horizontal="center"/>
    </xf>
    <xf numFmtId="0" fontId="9" fillId="0" borderId="0" xfId="0" applyFont="1" applyAlignment="1">
      <alignment horizontal="left" wrapText="1"/>
    </xf>
    <xf numFmtId="0" fontId="10" fillId="0" borderId="6" xfId="0" applyFont="1" applyBorder="1" applyAlignment="1">
      <alignment horizontal="center"/>
    </xf>
    <xf numFmtId="14" fontId="10" fillId="0" borderId="6" xfId="0" applyNumberFormat="1" applyFont="1" applyBorder="1" applyAlignment="1">
      <alignment horizontal="center"/>
    </xf>
    <xf numFmtId="0" fontId="10" fillId="0" borderId="6" xfId="0" applyFont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X57"/>
  <sheetViews>
    <sheetView tabSelected="1" workbookViewId="0">
      <selection activeCell="L48" sqref="L48:M48"/>
    </sheetView>
  </sheetViews>
  <sheetFormatPr defaultColWidth="9.140625" defaultRowHeight="15" x14ac:dyDescent="0.25"/>
  <cols>
    <col min="1" max="1" width="6.28515625" style="2" customWidth="1"/>
    <col min="2" max="2" width="53.7109375" style="2" customWidth="1"/>
    <col min="3" max="3" width="11.5703125" style="2" customWidth="1"/>
    <col min="4" max="4" width="11" style="2" customWidth="1"/>
    <col min="5" max="5" width="10.140625" style="2" customWidth="1"/>
    <col min="6" max="6" width="11.140625" style="2" customWidth="1"/>
    <col min="7" max="10" width="10.7109375" style="2" customWidth="1"/>
    <col min="11" max="14" width="13.7109375" style="2" customWidth="1"/>
    <col min="15" max="18" width="10.7109375" style="2" customWidth="1"/>
    <col min="19" max="19" width="11.140625" style="2" customWidth="1"/>
    <col min="20" max="20" width="10.7109375" style="2" customWidth="1"/>
    <col min="21" max="22" width="10.85546875" style="2" customWidth="1"/>
    <col min="23" max="16384" width="9.140625" style="2"/>
  </cols>
  <sheetData>
    <row r="1" spans="2:24" ht="21" customHeight="1" x14ac:dyDescent="0.25">
      <c r="B1" s="39" t="s">
        <v>44</v>
      </c>
      <c r="C1" s="39"/>
      <c r="D1" s="39"/>
      <c r="E1" s="39"/>
      <c r="F1" s="39"/>
      <c r="G1" s="39"/>
      <c r="H1" s="39"/>
      <c r="I1" s="39"/>
      <c r="J1" s="39"/>
      <c r="K1" s="39"/>
      <c r="L1" s="39"/>
      <c r="M1" s="39"/>
      <c r="N1" s="39"/>
      <c r="O1" s="39"/>
      <c r="P1" s="39"/>
      <c r="Q1" s="39"/>
      <c r="R1" s="39"/>
      <c r="S1" s="39"/>
      <c r="T1" s="39"/>
      <c r="U1" s="39"/>
      <c r="V1" s="39"/>
      <c r="W1" s="1"/>
      <c r="X1" s="1"/>
    </row>
    <row r="2" spans="2:24" ht="21.75" customHeight="1" x14ac:dyDescent="0.25">
      <c r="B2" s="40" t="s">
        <v>52</v>
      </c>
      <c r="C2" s="40"/>
      <c r="D2" s="40"/>
      <c r="E2" s="40"/>
      <c r="F2" s="40"/>
      <c r="G2" s="40"/>
      <c r="H2" s="40"/>
      <c r="I2" s="40"/>
      <c r="J2" s="40"/>
      <c r="K2" s="40"/>
      <c r="L2" s="40"/>
      <c r="M2" s="40"/>
      <c r="N2" s="40"/>
      <c r="O2" s="40"/>
      <c r="P2" s="40"/>
      <c r="Q2" s="40"/>
      <c r="R2" s="40"/>
      <c r="S2" s="40"/>
      <c r="T2" s="40"/>
      <c r="U2" s="40"/>
      <c r="V2" s="40"/>
    </row>
    <row r="3" spans="2:24" ht="23.25" customHeight="1" x14ac:dyDescent="0.25">
      <c r="B3" s="41" t="s">
        <v>45</v>
      </c>
      <c r="C3" s="41"/>
      <c r="D3" s="41"/>
      <c r="E3" s="41"/>
      <c r="F3" s="41"/>
      <c r="G3" s="41"/>
      <c r="H3" s="41"/>
      <c r="I3" s="41"/>
      <c r="J3" s="41"/>
      <c r="K3" s="41"/>
      <c r="L3" s="41"/>
      <c r="M3" s="41"/>
      <c r="N3" s="41"/>
      <c r="O3" s="41"/>
      <c r="P3" s="41"/>
      <c r="Q3" s="41"/>
      <c r="R3" s="41"/>
      <c r="S3" s="41"/>
      <c r="T3" s="41"/>
      <c r="U3" s="41"/>
      <c r="V3" s="41"/>
      <c r="W3" s="3"/>
      <c r="X3" s="3"/>
    </row>
    <row r="5" spans="2:24" ht="27.75" customHeight="1" x14ac:dyDescent="0.25">
      <c r="B5" s="42" t="s">
        <v>0</v>
      </c>
      <c r="C5" s="42"/>
      <c r="D5" s="42"/>
      <c r="E5" s="42"/>
      <c r="F5" s="42"/>
      <c r="G5" s="42"/>
      <c r="H5" s="42"/>
      <c r="I5" s="42"/>
      <c r="J5" s="42"/>
      <c r="K5" s="42"/>
      <c r="L5" s="42"/>
      <c r="M5" s="42"/>
      <c r="N5" s="42"/>
      <c r="O5" s="42"/>
      <c r="P5" s="42"/>
      <c r="Q5" s="42"/>
      <c r="R5" s="42"/>
      <c r="S5" s="42"/>
      <c r="T5" s="42"/>
      <c r="U5" s="42"/>
      <c r="V5" s="43"/>
    </row>
    <row r="6" spans="2:24" ht="36" customHeight="1" x14ac:dyDescent="0.25">
      <c r="B6" s="4" t="s">
        <v>1</v>
      </c>
      <c r="C6" s="44" t="s">
        <v>2</v>
      </c>
      <c r="D6" s="44"/>
      <c r="E6" s="44"/>
      <c r="F6" s="44"/>
      <c r="G6" s="44" t="s">
        <v>3</v>
      </c>
      <c r="H6" s="44"/>
      <c r="I6" s="44"/>
      <c r="J6" s="44"/>
      <c r="K6" s="44" t="s">
        <v>4</v>
      </c>
      <c r="L6" s="44"/>
      <c r="M6" s="44"/>
      <c r="N6" s="44"/>
      <c r="O6" s="44" t="s">
        <v>5</v>
      </c>
      <c r="P6" s="44"/>
      <c r="Q6" s="44"/>
      <c r="R6" s="44"/>
      <c r="S6" s="44" t="s">
        <v>6</v>
      </c>
      <c r="T6" s="44"/>
      <c r="U6" s="44"/>
      <c r="V6" s="44"/>
    </row>
    <row r="7" spans="2:24" ht="33" customHeight="1" x14ac:dyDescent="0.25">
      <c r="B7" s="4" t="s">
        <v>7</v>
      </c>
      <c r="C7" s="5" t="s">
        <v>8</v>
      </c>
      <c r="D7" s="5" t="s">
        <v>9</v>
      </c>
      <c r="E7" s="5" t="s">
        <v>10</v>
      </c>
      <c r="F7" s="5" t="s">
        <v>11</v>
      </c>
      <c r="G7" s="5" t="s">
        <v>8</v>
      </c>
      <c r="H7" s="5" t="s">
        <v>9</v>
      </c>
      <c r="I7" s="5" t="s">
        <v>10</v>
      </c>
      <c r="J7" s="5" t="s">
        <v>11</v>
      </c>
      <c r="K7" s="5" t="s">
        <v>8</v>
      </c>
      <c r="L7" s="5" t="s">
        <v>9</v>
      </c>
      <c r="M7" s="5" t="s">
        <v>10</v>
      </c>
      <c r="N7" s="5" t="s">
        <v>11</v>
      </c>
      <c r="O7" s="5" t="s">
        <v>8</v>
      </c>
      <c r="P7" s="5" t="s">
        <v>9</v>
      </c>
      <c r="Q7" s="5" t="s">
        <v>10</v>
      </c>
      <c r="R7" s="5" t="s">
        <v>11</v>
      </c>
      <c r="S7" s="5" t="s">
        <v>8</v>
      </c>
      <c r="T7" s="5" t="s">
        <v>9</v>
      </c>
      <c r="U7" s="5" t="s">
        <v>10</v>
      </c>
      <c r="V7" s="5" t="s">
        <v>11</v>
      </c>
    </row>
    <row r="8" spans="2:24" x14ac:dyDescent="0.25">
      <c r="B8" s="6" t="s">
        <v>12</v>
      </c>
      <c r="C8" s="7">
        <v>69</v>
      </c>
      <c r="D8" s="7"/>
      <c r="E8" s="7">
        <v>72</v>
      </c>
      <c r="F8" s="7"/>
      <c r="G8" s="7">
        <v>2</v>
      </c>
      <c r="H8" s="7"/>
      <c r="I8" s="7">
        <v>2</v>
      </c>
      <c r="J8" s="7"/>
      <c r="K8" s="8">
        <v>71.114999999999995</v>
      </c>
      <c r="L8" s="8">
        <v>71.114999999999995</v>
      </c>
      <c r="M8" s="8">
        <v>71.114999999999995</v>
      </c>
      <c r="N8" s="8">
        <v>71.114999999999995</v>
      </c>
      <c r="O8" s="7">
        <v>1</v>
      </c>
      <c r="P8" s="7">
        <v>1.05</v>
      </c>
      <c r="Q8" s="7">
        <v>1.2</v>
      </c>
      <c r="R8" s="7">
        <v>1.05</v>
      </c>
      <c r="S8" s="9">
        <f>C8*K8*O8</f>
        <v>4906.9349999999995</v>
      </c>
      <c r="T8" s="9">
        <f>D8*L8*P8</f>
        <v>0</v>
      </c>
      <c r="U8" s="9">
        <f>E8*M8*Q8</f>
        <v>6144.3359999999993</v>
      </c>
      <c r="V8" s="9">
        <f>F8*N8*Q8*R8</f>
        <v>0</v>
      </c>
    </row>
    <row r="9" spans="2:24" x14ac:dyDescent="0.25">
      <c r="B9" s="6" t="s">
        <v>13</v>
      </c>
      <c r="C9" s="7"/>
      <c r="D9" s="7"/>
      <c r="E9" s="7"/>
      <c r="F9" s="7"/>
      <c r="G9" s="7"/>
      <c r="H9" s="7"/>
      <c r="I9" s="7"/>
      <c r="J9" s="7"/>
      <c r="K9" s="8">
        <v>71.114999999999995</v>
      </c>
      <c r="L9" s="8">
        <v>71.114999999999995</v>
      </c>
      <c r="M9" s="8">
        <v>71.114999999999995</v>
      </c>
      <c r="N9" s="8">
        <v>71.114999999999995</v>
      </c>
      <c r="O9" s="7">
        <v>2.1</v>
      </c>
      <c r="P9" s="7">
        <v>2.1</v>
      </c>
      <c r="Q9" s="7">
        <v>2.1</v>
      </c>
      <c r="R9" s="7">
        <v>2.1</v>
      </c>
      <c r="S9" s="9">
        <f t="shared" ref="S9:T9" si="0">C9*K9*O8*O9+C9*K9*O8</f>
        <v>0</v>
      </c>
      <c r="T9" s="9">
        <f t="shared" si="0"/>
        <v>0</v>
      </c>
      <c r="U9" s="9">
        <f>E9*M9*Q8*Q9+E9*M9*Q8</f>
        <v>0</v>
      </c>
      <c r="V9" s="9">
        <f t="shared" ref="V9" si="1">F9*N9*R8*R9+F9*N9*R8</f>
        <v>0</v>
      </c>
    </row>
    <row r="10" spans="2:24" x14ac:dyDescent="0.25">
      <c r="B10" s="6" t="s">
        <v>14</v>
      </c>
      <c r="C10" s="7"/>
      <c r="D10" s="7"/>
      <c r="E10" s="7"/>
      <c r="F10" s="7"/>
      <c r="G10" s="7"/>
      <c r="H10" s="7"/>
      <c r="I10" s="7"/>
      <c r="J10" s="7"/>
      <c r="K10" s="8">
        <v>71.114999999999995</v>
      </c>
      <c r="L10" s="8">
        <v>71.114999999999995</v>
      </c>
      <c r="M10" s="8">
        <v>71.114999999999995</v>
      </c>
      <c r="N10" s="8">
        <v>71.114999999999995</v>
      </c>
      <c r="O10" s="7">
        <v>2.1</v>
      </c>
      <c r="P10" s="7">
        <v>2.1</v>
      </c>
      <c r="Q10" s="7">
        <v>2.1</v>
      </c>
      <c r="R10" s="7">
        <v>2.1</v>
      </c>
      <c r="S10" s="9">
        <f t="shared" ref="S10:T10" si="2">C10*K10*O8*O10+C10*K10*O8</f>
        <v>0</v>
      </c>
      <c r="T10" s="9">
        <f t="shared" si="2"/>
        <v>0</v>
      </c>
      <c r="U10" s="9">
        <f>E10*M10*Q8*Q10+E10*M10*Q8</f>
        <v>0</v>
      </c>
      <c r="V10" s="9">
        <f>F10*N10*R8*R10+F10*N10*R8</f>
        <v>0</v>
      </c>
    </row>
    <row r="11" spans="2:24" ht="32.25" customHeight="1" x14ac:dyDescent="0.25">
      <c r="B11" s="6" t="s">
        <v>15</v>
      </c>
      <c r="C11" s="7"/>
      <c r="D11" s="7"/>
      <c r="E11" s="7"/>
      <c r="F11" s="7"/>
      <c r="G11" s="7"/>
      <c r="H11" s="7"/>
      <c r="I11" s="7"/>
      <c r="J11" s="7"/>
      <c r="K11" s="8">
        <v>71.114999999999995</v>
      </c>
      <c r="L11" s="8">
        <v>71.114999999999995</v>
      </c>
      <c r="M11" s="8">
        <v>71.114999999999995</v>
      </c>
      <c r="N11" s="8">
        <v>71.114999999999995</v>
      </c>
      <c r="O11" s="7">
        <v>11.5</v>
      </c>
      <c r="P11" s="7">
        <v>11.5</v>
      </c>
      <c r="Q11" s="7">
        <v>11.5</v>
      </c>
      <c r="R11" s="7">
        <v>11.5</v>
      </c>
      <c r="S11" s="9">
        <f>C11*K11*O8*O11+C11*K11*O8</f>
        <v>0</v>
      </c>
      <c r="T11" s="9">
        <f t="shared" ref="T11:V11" si="3">D11*L11*P8*P11+D11*L11*P8</f>
        <v>0</v>
      </c>
      <c r="U11" s="9">
        <f t="shared" si="3"/>
        <v>0</v>
      </c>
      <c r="V11" s="9">
        <f t="shared" si="3"/>
        <v>0</v>
      </c>
    </row>
    <row r="12" spans="2:24" x14ac:dyDescent="0.25">
      <c r="B12" s="10" t="s">
        <v>16</v>
      </c>
      <c r="C12" s="11">
        <f t="shared" ref="C12:J12" si="4">SUM(C8:C11)</f>
        <v>69</v>
      </c>
      <c r="D12" s="11">
        <f t="shared" si="4"/>
        <v>0</v>
      </c>
      <c r="E12" s="11">
        <f t="shared" si="4"/>
        <v>72</v>
      </c>
      <c r="F12" s="11">
        <f t="shared" si="4"/>
        <v>0</v>
      </c>
      <c r="G12" s="11">
        <f t="shared" si="4"/>
        <v>2</v>
      </c>
      <c r="H12" s="11">
        <f t="shared" si="4"/>
        <v>0</v>
      </c>
      <c r="I12" s="11">
        <f t="shared" si="4"/>
        <v>2</v>
      </c>
      <c r="J12" s="11">
        <f t="shared" si="4"/>
        <v>0</v>
      </c>
      <c r="K12" s="12"/>
      <c r="L12" s="12"/>
      <c r="M12" s="12"/>
      <c r="N12" s="12"/>
      <c r="O12" s="11"/>
      <c r="P12" s="11"/>
      <c r="Q12" s="11"/>
      <c r="R12" s="11"/>
      <c r="S12" s="13">
        <f>SUM(S8:S11)</f>
        <v>4906.9349999999995</v>
      </c>
      <c r="T12" s="13">
        <f>SUM(T8:T11)</f>
        <v>0</v>
      </c>
      <c r="U12" s="13">
        <f>SUM(U8:U11)</f>
        <v>6144.3359999999993</v>
      </c>
      <c r="V12" s="13">
        <f>SUM(V8:V11)</f>
        <v>0</v>
      </c>
    </row>
    <row r="14" spans="2:24" ht="24" customHeight="1" x14ac:dyDescent="0.25">
      <c r="B14" s="45" t="s">
        <v>17</v>
      </c>
      <c r="C14" s="45"/>
      <c r="D14" s="45"/>
      <c r="E14" s="45"/>
      <c r="F14" s="45"/>
      <c r="G14" s="45"/>
      <c r="H14" s="45"/>
      <c r="I14" s="45"/>
      <c r="J14" s="45"/>
      <c r="K14" s="45"/>
      <c r="L14" s="45"/>
      <c r="M14" s="45"/>
      <c r="N14" s="45"/>
      <c r="O14" s="45"/>
      <c r="P14" s="45"/>
      <c r="Q14" s="45"/>
      <c r="R14" s="45"/>
      <c r="S14" s="45"/>
      <c r="T14" s="45"/>
      <c r="U14" s="45"/>
      <c r="V14" s="46"/>
    </row>
    <row r="15" spans="2:24" ht="36" customHeight="1" x14ac:dyDescent="0.25">
      <c r="B15" s="4" t="s">
        <v>1</v>
      </c>
      <c r="C15" s="44" t="s">
        <v>2</v>
      </c>
      <c r="D15" s="44"/>
      <c r="E15" s="44"/>
      <c r="F15" s="44"/>
      <c r="G15" s="44" t="s">
        <v>3</v>
      </c>
      <c r="H15" s="44"/>
      <c r="I15" s="44"/>
      <c r="J15" s="44"/>
      <c r="K15" s="44" t="s">
        <v>4</v>
      </c>
      <c r="L15" s="44"/>
      <c r="M15" s="44"/>
      <c r="N15" s="44"/>
      <c r="O15" s="44" t="s">
        <v>5</v>
      </c>
      <c r="P15" s="44"/>
      <c r="Q15" s="44"/>
      <c r="R15" s="44"/>
      <c r="S15" s="44" t="s">
        <v>6</v>
      </c>
      <c r="T15" s="44"/>
      <c r="U15" s="44"/>
      <c r="V15" s="44"/>
    </row>
    <row r="16" spans="2:24" ht="34.5" customHeight="1" x14ac:dyDescent="0.25">
      <c r="B16" s="4" t="s">
        <v>7</v>
      </c>
      <c r="C16" s="5" t="s">
        <v>8</v>
      </c>
      <c r="D16" s="5" t="s">
        <v>9</v>
      </c>
      <c r="E16" s="5" t="s">
        <v>10</v>
      </c>
      <c r="F16" s="5" t="s">
        <v>11</v>
      </c>
      <c r="G16" s="5" t="s">
        <v>8</v>
      </c>
      <c r="H16" s="5" t="s">
        <v>9</v>
      </c>
      <c r="I16" s="5" t="s">
        <v>10</v>
      </c>
      <c r="J16" s="5" t="s">
        <v>11</v>
      </c>
      <c r="K16" s="5" t="s">
        <v>8</v>
      </c>
      <c r="L16" s="5" t="s">
        <v>9</v>
      </c>
      <c r="M16" s="5" t="s">
        <v>10</v>
      </c>
      <c r="N16" s="5" t="s">
        <v>11</v>
      </c>
      <c r="O16" s="5" t="s">
        <v>8</v>
      </c>
      <c r="P16" s="5" t="s">
        <v>9</v>
      </c>
      <c r="Q16" s="5" t="s">
        <v>10</v>
      </c>
      <c r="R16" s="5" t="s">
        <v>11</v>
      </c>
      <c r="S16" s="5" t="s">
        <v>8</v>
      </c>
      <c r="T16" s="5" t="s">
        <v>9</v>
      </c>
      <c r="U16" s="5" t="s">
        <v>10</v>
      </c>
      <c r="V16" s="5" t="s">
        <v>11</v>
      </c>
    </row>
    <row r="17" spans="2:22" x14ac:dyDescent="0.25">
      <c r="B17" s="14" t="s">
        <v>18</v>
      </c>
      <c r="C17" s="7"/>
      <c r="D17" s="7"/>
      <c r="E17" s="7"/>
      <c r="F17" s="7"/>
      <c r="G17" s="7"/>
      <c r="H17" s="7"/>
      <c r="I17" s="7"/>
      <c r="J17" s="7"/>
      <c r="K17" s="8">
        <v>71.114999999999995</v>
      </c>
      <c r="L17" s="8">
        <v>71.114999999999995</v>
      </c>
      <c r="M17" s="8">
        <v>71.114999999999995</v>
      </c>
      <c r="N17" s="8">
        <v>71.114999999999995</v>
      </c>
      <c r="O17" s="7">
        <v>2.2000000000000002</v>
      </c>
      <c r="P17" s="7">
        <v>2.2000000000000002</v>
      </c>
      <c r="Q17" s="7">
        <v>2.2000000000000002</v>
      </c>
      <c r="R17" s="7">
        <v>2.2000000000000002</v>
      </c>
      <c r="S17" s="9">
        <f>ROUND(C17*K17*O8*O17,1)</f>
        <v>0</v>
      </c>
      <c r="T17" s="9">
        <f>ROUND(D17*L17*P8*P17,1)</f>
        <v>0</v>
      </c>
      <c r="U17" s="9">
        <f>ROUND(E17*M17*Q8*Q17,1)</f>
        <v>0</v>
      </c>
      <c r="V17" s="9">
        <f>ROUND(F17*N17*R8*R17,1)</f>
        <v>0</v>
      </c>
    </row>
    <row r="18" spans="2:22" x14ac:dyDescent="0.25">
      <c r="B18" s="14" t="s">
        <v>19</v>
      </c>
      <c r="C18" s="7"/>
      <c r="D18" s="7"/>
      <c r="E18" s="7"/>
      <c r="F18" s="7"/>
      <c r="G18" s="7"/>
      <c r="H18" s="7"/>
      <c r="I18" s="7"/>
      <c r="J18" s="7"/>
      <c r="K18" s="8">
        <v>71.114999999999995</v>
      </c>
      <c r="L18" s="8">
        <v>71.114999999999995</v>
      </c>
      <c r="M18" s="8">
        <v>71.114999999999995</v>
      </c>
      <c r="N18" s="8">
        <v>71.114999999999995</v>
      </c>
      <c r="O18" s="7">
        <v>1.2</v>
      </c>
      <c r="P18" s="7">
        <v>1.2</v>
      </c>
      <c r="Q18" s="7">
        <v>1.2</v>
      </c>
      <c r="R18" s="7">
        <v>1.2</v>
      </c>
      <c r="S18" s="9">
        <f>ROUND(C18*K18*O8*O18,1)</f>
        <v>0</v>
      </c>
      <c r="T18" s="9">
        <f t="shared" ref="T18:V18" si="5">ROUND(D18*L18*P8*P18,1)</f>
        <v>0</v>
      </c>
      <c r="U18" s="9">
        <f t="shared" si="5"/>
        <v>0</v>
      </c>
      <c r="V18" s="9">
        <f t="shared" si="5"/>
        <v>0</v>
      </c>
    </row>
    <row r="19" spans="2:22" x14ac:dyDescent="0.25">
      <c r="B19" s="14" t="s">
        <v>20</v>
      </c>
      <c r="C19" s="7">
        <v>300</v>
      </c>
      <c r="D19" s="7"/>
      <c r="E19" s="7"/>
      <c r="F19" s="7"/>
      <c r="G19" s="7">
        <v>8</v>
      </c>
      <c r="H19" s="7"/>
      <c r="I19" s="7"/>
      <c r="J19" s="7"/>
      <c r="K19" s="8">
        <v>71.114999999999995</v>
      </c>
      <c r="L19" s="8">
        <v>71.114999999999995</v>
      </c>
      <c r="M19" s="8">
        <v>71.114999999999995</v>
      </c>
      <c r="N19" s="8">
        <v>71.114999999999995</v>
      </c>
      <c r="O19" s="7">
        <v>1.8</v>
      </c>
      <c r="P19" s="7">
        <v>1.8</v>
      </c>
      <c r="Q19" s="7">
        <v>1.8</v>
      </c>
      <c r="R19" s="7">
        <v>1.8</v>
      </c>
      <c r="S19" s="9">
        <f>ROUND(C19*K19*O8*O19,1)</f>
        <v>38402.1</v>
      </c>
      <c r="T19" s="9">
        <f t="shared" ref="T19:V19" si="6">ROUND(D19*L19*P8*P19,1)</f>
        <v>0</v>
      </c>
      <c r="U19" s="9">
        <f t="shared" si="6"/>
        <v>0</v>
      </c>
      <c r="V19" s="9">
        <f t="shared" si="6"/>
        <v>0</v>
      </c>
    </row>
    <row r="20" spans="2:22" ht="18.75" customHeight="1" x14ac:dyDescent="0.25">
      <c r="B20" s="15" t="s">
        <v>16</v>
      </c>
      <c r="C20" s="11">
        <f t="shared" ref="C20:J20" si="7">SUM(C17:C19)</f>
        <v>300</v>
      </c>
      <c r="D20" s="11">
        <f t="shared" si="7"/>
        <v>0</v>
      </c>
      <c r="E20" s="11">
        <f t="shared" si="7"/>
        <v>0</v>
      </c>
      <c r="F20" s="11">
        <f t="shared" si="7"/>
        <v>0</v>
      </c>
      <c r="G20" s="11">
        <f t="shared" si="7"/>
        <v>8</v>
      </c>
      <c r="H20" s="11">
        <f t="shared" si="7"/>
        <v>0</v>
      </c>
      <c r="I20" s="11">
        <f t="shared" si="7"/>
        <v>0</v>
      </c>
      <c r="J20" s="11">
        <f t="shared" si="7"/>
        <v>0</v>
      </c>
      <c r="K20" s="12"/>
      <c r="L20" s="12"/>
      <c r="M20" s="12"/>
      <c r="N20" s="12"/>
      <c r="O20" s="11"/>
      <c r="P20" s="11"/>
      <c r="Q20" s="11"/>
      <c r="R20" s="11"/>
      <c r="S20" s="13">
        <f>SUM(S17:S19)</f>
        <v>38402.1</v>
      </c>
      <c r="T20" s="13">
        <f>SUM(T17:T19)</f>
        <v>0</v>
      </c>
      <c r="U20" s="13">
        <f>SUM(U17:U19)</f>
        <v>0</v>
      </c>
      <c r="V20" s="13">
        <f>SUM(V17:V19)</f>
        <v>0</v>
      </c>
    </row>
    <row r="21" spans="2:22" s="17" customFormat="1" ht="13.9" x14ac:dyDescent="0.25">
      <c r="B21" s="16"/>
      <c r="K21" s="18"/>
      <c r="L21" s="18"/>
      <c r="M21" s="18"/>
      <c r="N21" s="18"/>
    </row>
    <row r="22" spans="2:22" ht="24" customHeight="1" x14ac:dyDescent="0.25">
      <c r="B22" s="45" t="s">
        <v>21</v>
      </c>
      <c r="C22" s="45"/>
      <c r="D22" s="45"/>
      <c r="E22" s="45"/>
      <c r="F22" s="45"/>
      <c r="G22" s="45"/>
      <c r="H22" s="45"/>
      <c r="I22" s="45"/>
      <c r="J22" s="45"/>
      <c r="K22" s="45"/>
      <c r="L22" s="45"/>
      <c r="M22" s="45"/>
      <c r="N22" s="45"/>
      <c r="O22" s="45"/>
      <c r="P22" s="45"/>
      <c r="Q22" s="45"/>
      <c r="R22" s="45"/>
      <c r="S22" s="45"/>
      <c r="T22" s="45"/>
      <c r="U22" s="45"/>
      <c r="V22" s="46"/>
    </row>
    <row r="23" spans="2:22" ht="33.75" customHeight="1" x14ac:dyDescent="0.25">
      <c r="B23" s="4" t="s">
        <v>1</v>
      </c>
      <c r="C23" s="44" t="s">
        <v>2</v>
      </c>
      <c r="D23" s="44"/>
      <c r="E23" s="44"/>
      <c r="F23" s="44"/>
      <c r="G23" s="44" t="s">
        <v>3</v>
      </c>
      <c r="H23" s="44"/>
      <c r="I23" s="44"/>
      <c r="J23" s="44"/>
      <c r="K23" s="44" t="s">
        <v>4</v>
      </c>
      <c r="L23" s="44"/>
      <c r="M23" s="44"/>
      <c r="N23" s="44"/>
      <c r="O23" s="44" t="s">
        <v>5</v>
      </c>
      <c r="P23" s="44"/>
      <c r="Q23" s="44"/>
      <c r="R23" s="44"/>
      <c r="S23" s="44" t="s">
        <v>6</v>
      </c>
      <c r="T23" s="44"/>
      <c r="U23" s="44"/>
      <c r="V23" s="44"/>
    </row>
    <row r="24" spans="2:22" x14ac:dyDescent="0.25">
      <c r="B24" s="14" t="s">
        <v>22</v>
      </c>
      <c r="C24" s="56">
        <v>5</v>
      </c>
      <c r="D24" s="57"/>
      <c r="E24" s="57"/>
      <c r="F24" s="58"/>
      <c r="G24" s="56">
        <v>1</v>
      </c>
      <c r="H24" s="57"/>
      <c r="I24" s="57"/>
      <c r="J24" s="58"/>
      <c r="K24" s="59">
        <v>20.686</v>
      </c>
      <c r="L24" s="60"/>
      <c r="M24" s="60"/>
      <c r="N24" s="61"/>
      <c r="O24" s="56">
        <v>1</v>
      </c>
      <c r="P24" s="57"/>
      <c r="Q24" s="57"/>
      <c r="R24" s="58"/>
      <c r="S24" s="62">
        <f>ROUND(C24*K24*O24,1)</f>
        <v>103.4</v>
      </c>
      <c r="T24" s="63"/>
      <c r="U24" s="63"/>
      <c r="V24" s="64"/>
    </row>
    <row r="25" spans="2:22" ht="18.75" customHeight="1" x14ac:dyDescent="0.25">
      <c r="B25" s="15" t="s">
        <v>16</v>
      </c>
      <c r="C25" s="47">
        <f>SUM(C24:C24)</f>
        <v>5</v>
      </c>
      <c r="D25" s="48"/>
      <c r="E25" s="48"/>
      <c r="F25" s="49"/>
      <c r="G25" s="47">
        <f>SUM(G24:G24)</f>
        <v>1</v>
      </c>
      <c r="H25" s="48"/>
      <c r="I25" s="48"/>
      <c r="J25" s="49"/>
      <c r="K25" s="50"/>
      <c r="L25" s="51"/>
      <c r="M25" s="51"/>
      <c r="N25" s="52"/>
      <c r="O25" s="47"/>
      <c r="P25" s="48"/>
      <c r="Q25" s="48"/>
      <c r="R25" s="49"/>
      <c r="S25" s="53">
        <f>SUM(S24:S24)</f>
        <v>103.4</v>
      </c>
      <c r="T25" s="54"/>
      <c r="U25" s="54"/>
      <c r="V25" s="55"/>
    </row>
    <row r="26" spans="2:22" ht="13.9" x14ac:dyDescent="0.25">
      <c r="B26" s="16"/>
      <c r="C26" s="17"/>
      <c r="D26" s="17"/>
      <c r="E26" s="17"/>
      <c r="F26" s="17"/>
      <c r="G26" s="17"/>
      <c r="H26" s="17"/>
      <c r="I26" s="17"/>
      <c r="J26" s="17"/>
      <c r="K26" s="18"/>
      <c r="L26" s="18"/>
      <c r="M26" s="18"/>
      <c r="N26" s="18"/>
      <c r="O26" s="17"/>
      <c r="P26" s="17"/>
      <c r="Q26" s="17"/>
      <c r="R26" s="17"/>
      <c r="S26" s="19"/>
      <c r="T26" s="19"/>
      <c r="U26" s="19"/>
      <c r="V26" s="19"/>
    </row>
    <row r="28" spans="2:22" ht="23.25" customHeight="1" x14ac:dyDescent="0.25">
      <c r="B28" s="45" t="s">
        <v>23</v>
      </c>
      <c r="C28" s="45"/>
      <c r="D28" s="45"/>
      <c r="E28" s="45"/>
      <c r="F28" s="45"/>
      <c r="G28" s="45"/>
      <c r="H28" s="45"/>
      <c r="I28" s="45"/>
      <c r="J28" s="45"/>
      <c r="K28" s="45"/>
      <c r="L28" s="45"/>
      <c r="M28" s="45"/>
      <c r="N28" s="45"/>
      <c r="O28" s="45"/>
      <c r="P28" s="45"/>
      <c r="Q28" s="45"/>
      <c r="R28" s="45"/>
      <c r="S28" s="45"/>
      <c r="T28" s="45"/>
      <c r="U28" s="45"/>
      <c r="V28" s="46"/>
    </row>
    <row r="29" spans="2:22" ht="35.25" customHeight="1" x14ac:dyDescent="0.25">
      <c r="B29" s="4" t="s">
        <v>1</v>
      </c>
      <c r="C29" s="44" t="s">
        <v>2</v>
      </c>
      <c r="D29" s="44"/>
      <c r="E29" s="44"/>
      <c r="F29" s="44"/>
      <c r="G29" s="44" t="s">
        <v>3</v>
      </c>
      <c r="H29" s="44"/>
      <c r="I29" s="44"/>
      <c r="J29" s="44"/>
      <c r="K29" s="44" t="s">
        <v>4</v>
      </c>
      <c r="L29" s="44"/>
      <c r="M29" s="44"/>
      <c r="N29" s="44"/>
      <c r="O29" s="44" t="s">
        <v>5</v>
      </c>
      <c r="P29" s="44"/>
      <c r="Q29" s="44"/>
      <c r="R29" s="44"/>
      <c r="S29" s="44" t="s">
        <v>24</v>
      </c>
      <c r="T29" s="44"/>
      <c r="U29" s="44"/>
      <c r="V29" s="44"/>
    </row>
    <row r="30" spans="2:22" ht="30" customHeight="1" x14ac:dyDescent="0.25">
      <c r="B30" s="14" t="s">
        <v>25</v>
      </c>
      <c r="C30" s="56">
        <f>C12+D12+E12+F12+C20+D20+E20+F20</f>
        <v>441</v>
      </c>
      <c r="D30" s="57"/>
      <c r="E30" s="57"/>
      <c r="F30" s="58"/>
      <c r="G30" s="56">
        <f>G12+H12+I12+J12+G20+H20+I20+J20</f>
        <v>12</v>
      </c>
      <c r="H30" s="57"/>
      <c r="I30" s="57"/>
      <c r="J30" s="58"/>
      <c r="K30" s="59">
        <v>1.04</v>
      </c>
      <c r="L30" s="60"/>
      <c r="M30" s="60"/>
      <c r="N30" s="61"/>
      <c r="O30" s="56">
        <v>1</v>
      </c>
      <c r="P30" s="57"/>
      <c r="Q30" s="57"/>
      <c r="R30" s="58"/>
      <c r="S30" s="62">
        <f>ROUND(C30*K30*O30,1)</f>
        <v>458.6</v>
      </c>
      <c r="T30" s="63"/>
      <c r="U30" s="63"/>
      <c r="V30" s="64"/>
    </row>
    <row r="31" spans="2:22" x14ac:dyDescent="0.25">
      <c r="B31" s="14" t="s">
        <v>22</v>
      </c>
      <c r="C31" s="56">
        <f>C24</f>
        <v>5</v>
      </c>
      <c r="D31" s="57"/>
      <c r="E31" s="57"/>
      <c r="F31" s="58"/>
      <c r="G31" s="56">
        <f>G24</f>
        <v>1</v>
      </c>
      <c r="H31" s="57"/>
      <c r="I31" s="57"/>
      <c r="J31" s="58"/>
      <c r="K31" s="59">
        <v>0.20799999999999999</v>
      </c>
      <c r="L31" s="60"/>
      <c r="M31" s="60"/>
      <c r="N31" s="61"/>
      <c r="O31" s="56">
        <v>1</v>
      </c>
      <c r="P31" s="57"/>
      <c r="Q31" s="57"/>
      <c r="R31" s="58"/>
      <c r="S31" s="62">
        <f>ROUND(C31*K31*O31,1)</f>
        <v>1</v>
      </c>
      <c r="T31" s="63"/>
      <c r="U31" s="63"/>
      <c r="V31" s="64"/>
    </row>
    <row r="32" spans="2:22" ht="18.75" customHeight="1" x14ac:dyDescent="0.25">
      <c r="B32" s="15" t="s">
        <v>16</v>
      </c>
      <c r="C32" s="47">
        <f>SUM(C30:F31)</f>
        <v>446</v>
      </c>
      <c r="D32" s="48"/>
      <c r="E32" s="48"/>
      <c r="F32" s="49"/>
      <c r="G32" s="47">
        <f>SUM(G30:J31)</f>
        <v>13</v>
      </c>
      <c r="H32" s="48"/>
      <c r="I32" s="48"/>
      <c r="J32" s="49"/>
      <c r="K32" s="50"/>
      <c r="L32" s="51"/>
      <c r="M32" s="51"/>
      <c r="N32" s="52"/>
      <c r="O32" s="47"/>
      <c r="P32" s="48"/>
      <c r="Q32" s="48"/>
      <c r="R32" s="49"/>
      <c r="S32" s="53">
        <f>SUM(S30:V31)</f>
        <v>459.6</v>
      </c>
      <c r="T32" s="54"/>
      <c r="U32" s="54"/>
      <c r="V32" s="55"/>
    </row>
    <row r="33" spans="2:22" ht="15" customHeight="1" x14ac:dyDescent="0.25">
      <c r="B33" s="20" t="s">
        <v>26</v>
      </c>
      <c r="C33" s="21"/>
      <c r="D33" s="21"/>
      <c r="E33" s="21"/>
      <c r="F33" s="21"/>
      <c r="G33" s="21"/>
      <c r="H33" s="21"/>
      <c r="I33" s="21"/>
      <c r="J33" s="21"/>
      <c r="K33" s="22"/>
      <c r="L33" s="22"/>
      <c r="M33" s="22"/>
      <c r="N33" s="22"/>
      <c r="O33" s="21"/>
      <c r="P33" s="21"/>
      <c r="Q33" s="21"/>
      <c r="R33" s="21"/>
      <c r="S33" s="23"/>
      <c r="T33" s="23"/>
      <c r="U33" s="23"/>
      <c r="V33" s="23"/>
    </row>
    <row r="34" spans="2:22" x14ac:dyDescent="0.25">
      <c r="B34" s="16"/>
      <c r="C34" s="17"/>
      <c r="D34" s="17"/>
      <c r="E34" s="17"/>
      <c r="F34" s="17"/>
      <c r="G34" s="17"/>
      <c r="H34" s="17"/>
      <c r="I34" s="17"/>
      <c r="J34" s="17"/>
      <c r="K34" s="18"/>
      <c r="L34" s="18"/>
      <c r="M34" s="18"/>
      <c r="N34" s="18"/>
      <c r="O34" s="17"/>
      <c r="P34" s="17"/>
      <c r="Q34" s="17"/>
      <c r="R34" s="17"/>
      <c r="S34" s="19"/>
      <c r="T34" s="19"/>
      <c r="U34" s="19"/>
      <c r="V34" s="19"/>
    </row>
    <row r="35" spans="2:22" ht="18" customHeight="1" x14ac:dyDescent="0.25">
      <c r="B35" s="24" t="s">
        <v>27</v>
      </c>
      <c r="C35" s="24"/>
      <c r="D35" s="24"/>
      <c r="E35" s="24"/>
      <c r="F35" s="24"/>
      <c r="G35" s="24"/>
      <c r="H35" s="24"/>
      <c r="I35" s="24"/>
      <c r="J35" s="24"/>
      <c r="K35" s="24"/>
      <c r="L35" s="25"/>
      <c r="M35" s="25"/>
      <c r="N35" s="25"/>
      <c r="P35" s="25">
        <f>SUM(S12:V12)</f>
        <v>11051.270999999999</v>
      </c>
    </row>
    <row r="36" spans="2:22" ht="18" customHeight="1" x14ac:dyDescent="0.25">
      <c r="B36" s="24" t="s">
        <v>28</v>
      </c>
      <c r="C36" s="24"/>
      <c r="D36" s="24"/>
      <c r="E36" s="24"/>
      <c r="F36" s="24"/>
      <c r="G36" s="24"/>
      <c r="H36" s="24"/>
      <c r="I36" s="24"/>
      <c r="J36" s="24"/>
      <c r="K36" s="24"/>
      <c r="L36" s="25"/>
      <c r="M36" s="25"/>
      <c r="N36" s="25"/>
      <c r="P36" s="25">
        <f>SUM(S20:V20)</f>
        <v>38402.1</v>
      </c>
    </row>
    <row r="37" spans="2:22" ht="18" customHeight="1" x14ac:dyDescent="0.25">
      <c r="B37" s="24" t="s">
        <v>29</v>
      </c>
      <c r="L37" s="26"/>
      <c r="P37" s="38">
        <v>1.1599999999999999</v>
      </c>
    </row>
    <row r="38" spans="2:22" ht="18" customHeight="1" x14ac:dyDescent="0.25">
      <c r="B38" s="24" t="s">
        <v>30</v>
      </c>
      <c r="L38" s="26"/>
      <c r="P38" s="38">
        <f>IF(G30=1,1.5,IF(G30=2,1.25,IF(G30=3,1.15,IF(AND((G30&gt;=4),(G30&lt;=6)),1.1,IF(AND((G30&gt;=7),(G30&lt;=11)),1.05,IF(G30&gt;=12,1,0))))))</f>
        <v>1</v>
      </c>
    </row>
    <row r="39" spans="2:22" ht="18" customHeight="1" x14ac:dyDescent="0.25">
      <c r="B39" s="24" t="s">
        <v>31</v>
      </c>
      <c r="L39" s="26"/>
      <c r="P39" s="38">
        <v>1.1000000000000001</v>
      </c>
    </row>
    <row r="40" spans="2:22" ht="18" customHeight="1" x14ac:dyDescent="0.25">
      <c r="B40" s="24" t="s">
        <v>32</v>
      </c>
      <c r="C40" s="24"/>
      <c r="D40" s="24"/>
      <c r="E40" s="24"/>
      <c r="F40" s="24"/>
      <c r="G40" s="24"/>
      <c r="H40" s="24"/>
      <c r="I40" s="24"/>
      <c r="J40" s="24"/>
      <c r="K40" s="24"/>
      <c r="L40" s="25"/>
      <c r="M40" s="25"/>
      <c r="N40" s="25"/>
      <c r="P40" s="27">
        <f>(P35+P36)*P37*P38*P39</f>
        <v>63102.501396</v>
      </c>
    </row>
    <row r="41" spans="2:22" ht="18" customHeight="1" x14ac:dyDescent="0.25">
      <c r="B41" s="24" t="s">
        <v>33</v>
      </c>
      <c r="C41" s="24"/>
      <c r="D41" s="24"/>
      <c r="E41" s="24"/>
      <c r="F41" s="24"/>
      <c r="G41" s="24"/>
      <c r="H41" s="24"/>
      <c r="I41" s="24"/>
      <c r="J41" s="24"/>
      <c r="K41" s="24"/>
      <c r="L41" s="25"/>
      <c r="M41" s="25"/>
      <c r="N41" s="25"/>
      <c r="P41" s="25">
        <f>S25</f>
        <v>103.4</v>
      </c>
    </row>
    <row r="42" spans="2:22" ht="21.95" customHeight="1" x14ac:dyDescent="0.3">
      <c r="B42" s="65" t="s">
        <v>34</v>
      </c>
      <c r="C42" s="66"/>
      <c r="D42" s="66"/>
      <c r="E42" s="66"/>
      <c r="F42" s="66"/>
      <c r="G42" s="66"/>
      <c r="H42" s="66"/>
      <c r="I42" s="66"/>
      <c r="J42" s="66"/>
      <c r="K42" s="66"/>
      <c r="L42" s="66"/>
      <c r="M42" s="66"/>
      <c r="N42" s="67"/>
      <c r="O42" s="68">
        <f>P40+P41</f>
        <v>63205.901396000001</v>
      </c>
      <c r="P42" s="69"/>
    </row>
    <row r="43" spans="2:22" ht="21.95" customHeight="1" x14ac:dyDescent="0.3">
      <c r="B43" s="65" t="s">
        <v>35</v>
      </c>
      <c r="C43" s="66"/>
      <c r="D43" s="66"/>
      <c r="E43" s="66"/>
      <c r="F43" s="66"/>
      <c r="G43" s="66"/>
      <c r="H43" s="66"/>
      <c r="I43" s="66"/>
      <c r="J43" s="66"/>
      <c r="K43" s="66"/>
      <c r="L43" s="66"/>
      <c r="M43" s="66"/>
      <c r="N43" s="67"/>
      <c r="O43" s="68">
        <f>S32</f>
        <v>459.6</v>
      </c>
      <c r="P43" s="69"/>
    </row>
    <row r="44" spans="2:22" s="28" customFormat="1" ht="21.95" customHeight="1" x14ac:dyDescent="0.3">
      <c r="B44" s="70" t="s">
        <v>36</v>
      </c>
      <c r="C44" s="71"/>
      <c r="D44" s="71"/>
      <c r="E44" s="71"/>
      <c r="F44" s="71"/>
      <c r="G44" s="71"/>
      <c r="H44" s="71"/>
      <c r="I44" s="71"/>
      <c r="J44" s="71"/>
      <c r="K44" s="71"/>
      <c r="L44" s="71"/>
      <c r="M44" s="71"/>
      <c r="N44" s="72"/>
      <c r="O44" s="73">
        <f>O42+O43</f>
        <v>63665.501396</v>
      </c>
      <c r="P44" s="74"/>
    </row>
    <row r="45" spans="2:22" ht="18" customHeight="1" x14ac:dyDescent="0.25">
      <c r="B45" s="24" t="s">
        <v>37</v>
      </c>
      <c r="C45" s="24"/>
      <c r="D45" s="24"/>
      <c r="E45" s="24"/>
      <c r="F45" s="24"/>
      <c r="G45" s="24"/>
      <c r="H45" s="24"/>
      <c r="I45" s="24"/>
      <c r="J45" s="24"/>
      <c r="K45" s="24"/>
      <c r="L45" s="25"/>
      <c r="M45" s="24"/>
      <c r="N45" s="24"/>
      <c r="O45" s="24"/>
      <c r="P45" s="25"/>
    </row>
    <row r="46" spans="2:22" s="28" customFormat="1" ht="21.95" customHeight="1" x14ac:dyDescent="0.3">
      <c r="B46" s="70" t="s">
        <v>38</v>
      </c>
      <c r="C46" s="71"/>
      <c r="D46" s="71"/>
      <c r="E46" s="71"/>
      <c r="F46" s="71"/>
      <c r="G46" s="71"/>
      <c r="H46" s="71"/>
      <c r="I46" s="71"/>
      <c r="J46" s="71"/>
      <c r="K46" s="71"/>
      <c r="L46" s="71"/>
      <c r="M46" s="71"/>
      <c r="N46" s="72"/>
      <c r="O46" s="73">
        <f>O44+P45</f>
        <v>63665.501396</v>
      </c>
      <c r="P46" s="74"/>
    </row>
    <row r="48" spans="2:22" s="34" customFormat="1" ht="57.75" customHeight="1" x14ac:dyDescent="0.3">
      <c r="B48" s="77" t="s">
        <v>46</v>
      </c>
      <c r="C48" s="77"/>
      <c r="D48" s="77"/>
      <c r="E48" s="29"/>
      <c r="F48" s="30"/>
      <c r="G48" s="31"/>
      <c r="H48" s="32" t="s">
        <v>39</v>
      </c>
      <c r="I48" s="78"/>
      <c r="J48" s="78"/>
      <c r="K48" s="78"/>
      <c r="L48" s="79"/>
      <c r="M48" s="78"/>
      <c r="N48" s="29"/>
      <c r="O48" s="33"/>
      <c r="P48" s="29"/>
    </row>
    <row r="49" spans="2:16" s="34" customFormat="1" ht="18.75" x14ac:dyDescent="0.3">
      <c r="C49" s="75"/>
      <c r="D49" s="75"/>
      <c r="E49" s="75"/>
      <c r="F49" s="75"/>
      <c r="G49" s="76" t="s">
        <v>40</v>
      </c>
      <c r="H49" s="76"/>
      <c r="J49" s="34" t="s">
        <v>41</v>
      </c>
      <c r="L49" s="35" t="s">
        <v>42</v>
      </c>
      <c r="M49" s="36"/>
      <c r="N49" s="36"/>
      <c r="O49" s="36"/>
      <c r="P49" s="36"/>
    </row>
    <row r="50" spans="2:16" s="34" customFormat="1" ht="18.75" x14ac:dyDescent="0.3"/>
    <row r="51" spans="2:16" s="34" customFormat="1" ht="18.75" x14ac:dyDescent="0.3">
      <c r="B51" s="37" t="s">
        <v>43</v>
      </c>
      <c r="C51" s="37"/>
      <c r="D51" s="37"/>
      <c r="E51" s="37"/>
      <c r="F51" s="37"/>
      <c r="G51" s="37"/>
      <c r="H51" s="29"/>
      <c r="I51" s="30"/>
      <c r="J51" s="30"/>
      <c r="K51" s="29"/>
      <c r="L51" s="33"/>
      <c r="M51" s="29"/>
    </row>
    <row r="52" spans="2:16" s="34" customFormat="1" ht="18.75" x14ac:dyDescent="0.3">
      <c r="H52" s="29"/>
      <c r="I52" s="29"/>
      <c r="J52" s="36"/>
      <c r="K52" s="36"/>
      <c r="L52" s="36"/>
      <c r="M52" s="36"/>
    </row>
    <row r="53" spans="2:16" s="34" customFormat="1" ht="18.75" x14ac:dyDescent="0.3">
      <c r="B53" s="34" t="s">
        <v>47</v>
      </c>
      <c r="C53" s="29"/>
      <c r="D53" s="30"/>
      <c r="E53" s="29"/>
      <c r="F53" s="30"/>
      <c r="G53" s="31"/>
      <c r="H53" s="32" t="s">
        <v>39</v>
      </c>
      <c r="I53" s="78" t="s">
        <v>48</v>
      </c>
      <c r="J53" s="78"/>
      <c r="K53" s="78"/>
      <c r="L53" s="80" t="s">
        <v>49</v>
      </c>
      <c r="M53" s="80"/>
    </row>
    <row r="54" spans="2:16" s="34" customFormat="1" ht="18.75" x14ac:dyDescent="0.3">
      <c r="C54" s="75"/>
      <c r="D54" s="75"/>
      <c r="E54" s="75"/>
      <c r="F54" s="75"/>
      <c r="G54" s="76" t="s">
        <v>40</v>
      </c>
      <c r="H54" s="76"/>
      <c r="J54" s="34" t="s">
        <v>41</v>
      </c>
      <c r="L54" s="35" t="s">
        <v>42</v>
      </c>
    </row>
    <row r="56" spans="2:16" s="34" customFormat="1" ht="18.75" x14ac:dyDescent="0.3">
      <c r="B56" s="34" t="s">
        <v>51</v>
      </c>
      <c r="C56" s="29"/>
      <c r="D56" s="30"/>
      <c r="E56" s="29"/>
      <c r="F56" s="30"/>
      <c r="G56" s="31"/>
      <c r="H56" s="32" t="s">
        <v>39</v>
      </c>
      <c r="I56" s="78" t="s">
        <v>50</v>
      </c>
      <c r="J56" s="78"/>
      <c r="K56" s="78"/>
      <c r="L56" s="80" t="s">
        <v>49</v>
      </c>
      <c r="M56" s="80"/>
    </row>
    <row r="57" spans="2:16" s="34" customFormat="1" ht="18.75" x14ac:dyDescent="0.3">
      <c r="C57" s="75"/>
      <c r="D57" s="75"/>
      <c r="E57" s="75"/>
      <c r="F57" s="75"/>
      <c r="G57" s="76" t="s">
        <v>40</v>
      </c>
      <c r="H57" s="76"/>
      <c r="J57" s="34" t="s">
        <v>41</v>
      </c>
      <c r="L57" s="35" t="s">
        <v>42</v>
      </c>
    </row>
  </sheetData>
  <mergeCells count="76">
    <mergeCell ref="I56:K56"/>
    <mergeCell ref="L56:M56"/>
    <mergeCell ref="B46:N46"/>
    <mergeCell ref="O46:P46"/>
    <mergeCell ref="C57:D57"/>
    <mergeCell ref="E57:F57"/>
    <mergeCell ref="G57:H57"/>
    <mergeCell ref="B48:D48"/>
    <mergeCell ref="C49:D49"/>
    <mergeCell ref="E49:F49"/>
    <mergeCell ref="G49:H49"/>
    <mergeCell ref="C54:D54"/>
    <mergeCell ref="E54:F54"/>
    <mergeCell ref="G54:H54"/>
    <mergeCell ref="I48:K48"/>
    <mergeCell ref="L48:M48"/>
    <mergeCell ref="I53:K53"/>
    <mergeCell ref="L53:M53"/>
    <mergeCell ref="B43:N43"/>
    <mergeCell ref="O43:P43"/>
    <mergeCell ref="B44:N44"/>
    <mergeCell ref="O44:P44"/>
    <mergeCell ref="B42:N42"/>
    <mergeCell ref="O42:P42"/>
    <mergeCell ref="C32:F32"/>
    <mergeCell ref="G32:J32"/>
    <mergeCell ref="K32:N32"/>
    <mergeCell ref="O32:R32"/>
    <mergeCell ref="S32:V32"/>
    <mergeCell ref="S30:V30"/>
    <mergeCell ref="C31:F31"/>
    <mergeCell ref="G31:J31"/>
    <mergeCell ref="K31:N31"/>
    <mergeCell ref="O31:R31"/>
    <mergeCell ref="S31:V31"/>
    <mergeCell ref="C30:F30"/>
    <mergeCell ref="G30:J30"/>
    <mergeCell ref="K30:N30"/>
    <mergeCell ref="O30:R30"/>
    <mergeCell ref="B28:V28"/>
    <mergeCell ref="C29:F29"/>
    <mergeCell ref="G29:J29"/>
    <mergeCell ref="K29:N29"/>
    <mergeCell ref="O29:R29"/>
    <mergeCell ref="S29:V29"/>
    <mergeCell ref="C24:F24"/>
    <mergeCell ref="G24:J24"/>
    <mergeCell ref="K24:N24"/>
    <mergeCell ref="O24:R24"/>
    <mergeCell ref="S24:V24"/>
    <mergeCell ref="C25:F25"/>
    <mergeCell ref="G25:J25"/>
    <mergeCell ref="K25:N25"/>
    <mergeCell ref="O25:R25"/>
    <mergeCell ref="S25:V25"/>
    <mergeCell ref="B22:V22"/>
    <mergeCell ref="C23:F23"/>
    <mergeCell ref="G23:J23"/>
    <mergeCell ref="K23:N23"/>
    <mergeCell ref="O23:R23"/>
    <mergeCell ref="S23:V23"/>
    <mergeCell ref="B14:V14"/>
    <mergeCell ref="C15:F15"/>
    <mergeCell ref="G15:J15"/>
    <mergeCell ref="K15:N15"/>
    <mergeCell ref="O15:R15"/>
    <mergeCell ref="S15:V15"/>
    <mergeCell ref="B1:V1"/>
    <mergeCell ref="B2:V2"/>
    <mergeCell ref="B3:V3"/>
    <mergeCell ref="B5:V5"/>
    <mergeCell ref="C6:F6"/>
    <mergeCell ref="G6:J6"/>
    <mergeCell ref="K6:N6"/>
    <mergeCell ref="O6:R6"/>
    <mergeCell ref="S6:V6"/>
  </mergeCells>
  <pageMargins left="0.23622047244094491" right="0.23622047244094491" top="0.74803149606299213" bottom="0.74803149606299213" header="0.31496062992125984" footer="0.31496062992125984"/>
  <pageSetup paperSize="9" scale="41" fitToWidth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Казанцева Юлия Анатольевна</dc:creator>
  <cp:lastModifiedBy>1</cp:lastModifiedBy>
  <cp:lastPrinted>2025-12-03T04:19:48Z</cp:lastPrinted>
  <dcterms:created xsi:type="dcterms:W3CDTF">2024-11-15T07:47:09Z</dcterms:created>
  <dcterms:modified xsi:type="dcterms:W3CDTF">2025-12-03T04:36:30Z</dcterms:modified>
</cp:coreProperties>
</file>